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arger365-my.sharepoint.com/personal/b_bayley_karger_com/Documents/Plan S/"/>
    </mc:Choice>
  </mc:AlternateContent>
  <xr:revisionPtr revIDLastSave="11" documentId="8_{8FD4198F-C109-4FAE-8CE9-65EF769D4F2C}" xr6:coauthVersionLast="47" xr6:coauthVersionMax="47" xr10:uidLastSave="{8A0A3C22-D356-4C63-8AF3-3F8514B17D78}"/>
  <bookViews>
    <workbookView xWindow="29055" yWindow="540" windowWidth="22845" windowHeight="12810" firstSheet="1" activeTab="1" xr2:uid="{00000000-000D-0000-FFFF-FFFF00000000}"/>
  </bookViews>
  <sheets>
    <sheet name="Instructions" sheetId="4" r:id="rId1"/>
    <sheet name="Karger 2023 TJ report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3" l="1"/>
  <c r="J16" i="3" s="1"/>
  <c r="I17" i="3"/>
  <c r="I18" i="3"/>
  <c r="J18" i="3" s="1"/>
  <c r="I19" i="3"/>
  <c r="J19" i="3" s="1"/>
  <c r="E16" i="3"/>
  <c r="F16" i="3" s="1"/>
  <c r="E17" i="3"/>
  <c r="F17" i="3" s="1"/>
  <c r="J17" i="3" s="1"/>
  <c r="E18" i="3"/>
  <c r="F18" i="3" s="1"/>
  <c r="E19" i="3"/>
  <c r="F19" i="3" s="1"/>
  <c r="I12" i="3"/>
  <c r="J12" i="3" s="1"/>
  <c r="I13" i="3"/>
  <c r="J13" i="3" s="1"/>
  <c r="I14" i="3"/>
  <c r="J14" i="3" s="1"/>
  <c r="I15" i="3"/>
  <c r="J15" i="3" s="1"/>
  <c r="E12" i="3"/>
  <c r="F12" i="3" s="1"/>
  <c r="E13" i="3"/>
  <c r="F13" i="3" s="1"/>
  <c r="E14" i="3"/>
  <c r="F14" i="3" s="1"/>
  <c r="E15" i="3"/>
  <c r="F15" i="3" s="1"/>
  <c r="K18" i="3" l="1"/>
  <c r="K16" i="3"/>
  <c r="K17" i="3"/>
  <c r="K12" i="3"/>
  <c r="K15" i="3"/>
  <c r="K14" i="3"/>
  <c r="K13" i="3"/>
  <c r="K19" i="3"/>
</calcChain>
</file>

<file path=xl/sharedStrings.xml><?xml version="1.0" encoding="utf-8"?>
<sst xmlns="http://schemas.openxmlformats.org/spreadsheetml/2006/main" count="44" uniqueCount="44">
  <si>
    <t>Instructions for completing the TJ Annual Report</t>
  </si>
  <si>
    <t xml:space="preserve">This workbook contains two worksheets.  
- The first is the current instructions.  
- The second, called “[Publisher Name] 2023 TJ report” where we require you to report on publishing activity in 2023 of your TJ’s.  </t>
  </si>
  <si>
    <t>Publisher 2023 TJ report - worksheet</t>
  </si>
  <si>
    <t>In cell B10 enter the URL where you publicly disclose how institutions purchasing a subscription to a Transformative Journal will pay only for remaining subscription content</t>
  </si>
  <si>
    <t>In cell B11 enter the URL where information about your TJ KPIs are published</t>
  </si>
  <si>
    <t>Starting in Row 17 we have listed all your journals that have been awarded TJ status by cOAlition S (minus any which were removed for failing to meet their OA penetration target)</t>
  </si>
  <si>
    <t xml:space="preserve">Your 2022 data (columns C-F) have been prepopulated using data you supplied in 2023. </t>
  </si>
  <si>
    <t>In column G enter the actual number of research articles, published in 2023 for that journal</t>
  </si>
  <si>
    <t>In column H enter the actual number of research articles published OA, CC BY in 2023 for each journal</t>
  </si>
  <si>
    <t>Columns I, J and K are calculated automatically.  Please do not edit these cells</t>
  </si>
  <si>
    <t>In columns L-O report, at the journal level on the reach of OA articles compared with subscription articles for each TJ</t>
  </si>
  <si>
    <t>Returning the completed xls file</t>
  </si>
  <si>
    <t>Return the completed xls file to cOAlition S (robert.kiley@coalition-s.org), ASAP and no later than the 31st May 2023</t>
  </si>
  <si>
    <t>If you have any questions, mail us at info@coalition-s.org</t>
  </si>
  <si>
    <t>Template for 2023 annual reporting on Plan S 
approved Transformative Journals</t>
  </si>
  <si>
    <t>Basline data (as provided)</t>
  </si>
  <si>
    <t>2024 - targets</t>
  </si>
  <si>
    <t>Name of journal </t>
  </si>
  <si>
    <t>ISSN </t>
  </si>
  <si>
    <t>Total number 
of articles published 
in 2022
[As reported previously]</t>
  </si>
  <si>
    <t>Total 
number 
of articles published Open Access in 2022 [As 
reported previously]</t>
  </si>
  <si>
    <t>2022
OA penetration rate (Actual %)</t>
  </si>
  <si>
    <r>
      <t>2023 OA penetration rate</t>
    </r>
    <r>
      <rPr>
        <sz val="11"/>
        <color theme="1" tint="4.9989318521683403E-2"/>
        <rFont val="Calibri"/>
        <family val="2"/>
        <scheme val="minor"/>
      </rPr>
      <t xml:space="preserve"> </t>
    </r>
    <r>
      <rPr>
        <b/>
        <sz val="11"/>
        <color theme="1" tint="4.9989318521683403E-2"/>
        <rFont val="Calibri"/>
        <family val="2"/>
        <scheme val="minor"/>
      </rPr>
      <t>target (%)</t>
    </r>
  </si>
  <si>
    <t xml:space="preserve">Total number 
of articles published 
in 2023
</t>
  </si>
  <si>
    <t>Total number 
of articles published Open Access in 2023</t>
  </si>
  <si>
    <t>OA penetration rate (Actual) as a %</t>
  </si>
  <si>
    <t>TJ target met 
Yes / No </t>
  </si>
  <si>
    <t>2024 OA Target (% of articles published OA)</t>
  </si>
  <si>
    <t>Cardiology</t>
  </si>
  <si>
    <t>0008-6312</t>
  </si>
  <si>
    <t>European Addiction Research</t>
  </si>
  <si>
    <t>1022-6877</t>
  </si>
  <si>
    <t>Sexual Development</t>
  </si>
  <si>
    <t>1661-5425</t>
  </si>
  <si>
    <t>Skin Appendage Disorders</t>
  </si>
  <si>
    <t>2296-9195</t>
  </si>
  <si>
    <t>Journal of Vascular Research</t>
  </si>
  <si>
    <t>1423-0135</t>
  </si>
  <si>
    <t>Digestive Diseases</t>
  </si>
  <si>
    <t>1421-9875</t>
  </si>
  <si>
    <t>Gynecologic and Obstetric Investigation</t>
  </si>
  <si>
    <t>1423-002X</t>
  </si>
  <si>
    <t>Neuropsychobiology</t>
  </si>
  <si>
    <t>1423-0224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</si>
</sst>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rgb="FFF79646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11"/>
      <color rgb="FF1A1A1A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charset val="1"/>
    </font>
    <font>
      <b/>
      <sz val="12"/>
      <color theme="1"/>
      <name val="Calibri"/>
      <family val="2"/>
      <charset val="1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b/>
      <sz val="11"/>
      <color rgb="FF333333"/>
      <name val="Calibri Light"/>
      <family val="2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AED4A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dashed">
        <color theme="1" tint="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theme="1" tint="0.24994659260841701"/>
      </left>
      <right style="dashed">
        <color theme="1" tint="0.24994659260841701"/>
      </right>
      <top style="dashed">
        <color theme="1" tint="0.2499465926084170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38">
    <xf numFmtId="0" fontId="0" fillId="0" borderId="0" xfId="0"/>
    <xf numFmtId="0" fontId="0" fillId="2" borderId="0" xfId="0" applyFill="1" applyAlignment="1">
      <alignment vertical="top" wrapText="1"/>
    </xf>
    <xf numFmtId="0" fontId="0" fillId="2" borderId="0" xfId="0" applyFill="1"/>
    <xf numFmtId="0" fontId="0" fillId="0" borderId="0" xfId="0" applyAlignment="1">
      <alignment horizontal="left" wrapText="1" indent="1"/>
    </xf>
    <xf numFmtId="0" fontId="2" fillId="2" borderId="0" xfId="0" applyFont="1" applyFill="1" applyAlignment="1">
      <alignment horizontal="left" vertical="top" wrapText="1" indent="1"/>
    </xf>
    <xf numFmtId="0" fontId="3" fillId="2" borderId="0" xfId="0" applyFont="1" applyFill="1" applyAlignment="1">
      <alignment vertical="top" wrapText="1"/>
    </xf>
    <xf numFmtId="0" fontId="5" fillId="0" borderId="0" xfId="0" applyFont="1" applyAlignment="1">
      <alignment vertical="top"/>
    </xf>
    <xf numFmtId="0" fontId="6" fillId="0" borderId="0" xfId="0" applyFont="1" applyAlignment="1">
      <alignment horizontal="left" vertical="top" wrapText="1" indent="2"/>
    </xf>
    <xf numFmtId="0" fontId="7" fillId="0" borderId="0" xfId="0" applyFont="1" applyAlignment="1">
      <alignment vertical="top" wrapText="1"/>
    </xf>
    <xf numFmtId="0" fontId="8" fillId="0" borderId="0" xfId="0" applyFont="1" applyAlignment="1">
      <alignment horizontal="left" vertical="top" indent="2"/>
    </xf>
    <xf numFmtId="0" fontId="0" fillId="0" borderId="2" xfId="0" applyBorder="1"/>
    <xf numFmtId="0" fontId="3" fillId="5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4" borderId="3" xfId="0" applyFont="1" applyFill="1" applyBorder="1" applyAlignment="1">
      <alignment vertical="top" wrapText="1"/>
    </xf>
    <xf numFmtId="0" fontId="3" fillId="6" borderId="3" xfId="0" applyFont="1" applyFill="1" applyBorder="1" applyAlignment="1">
      <alignment vertical="top" wrapText="1"/>
    </xf>
    <xf numFmtId="1" fontId="4" fillId="7" borderId="2" xfId="0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>
      <alignment vertical="top" wrapText="1"/>
    </xf>
    <xf numFmtId="9" fontId="10" fillId="7" borderId="2" xfId="0" applyNumberFormat="1" applyFont="1" applyFill="1" applyBorder="1"/>
    <xf numFmtId="1" fontId="0" fillId="7" borderId="2" xfId="0" applyNumberFormat="1" applyFill="1" applyBorder="1" applyAlignment="1">
      <alignment vertical="top" wrapText="1"/>
    </xf>
    <xf numFmtId="1" fontId="9" fillId="7" borderId="2" xfId="1" applyNumberFormat="1" applyFont="1" applyFill="1" applyBorder="1" applyAlignment="1">
      <alignment vertical="top" wrapText="1"/>
    </xf>
    <xf numFmtId="0" fontId="12" fillId="10" borderId="4" xfId="0" applyFont="1" applyFill="1" applyBorder="1" applyAlignment="1">
      <alignment vertical="top" wrapText="1"/>
    </xf>
    <xf numFmtId="0" fontId="0" fillId="11" borderId="2" xfId="0" applyFill="1" applyBorder="1"/>
    <xf numFmtId="0" fontId="0" fillId="0" borderId="5" xfId="0" applyBorder="1"/>
    <xf numFmtId="0" fontId="0" fillId="11" borderId="5" xfId="0" applyFill="1" applyBorder="1"/>
    <xf numFmtId="0" fontId="0" fillId="2" borderId="6" xfId="0" applyFill="1" applyBorder="1"/>
    <xf numFmtId="0" fontId="0" fillId="2" borderId="2" xfId="0" applyFill="1" applyBorder="1"/>
    <xf numFmtId="0" fontId="0" fillId="11" borderId="6" xfId="0" applyFill="1" applyBorder="1"/>
    <xf numFmtId="0" fontId="2" fillId="2" borderId="0" xfId="0" applyFont="1" applyFill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0" fontId="1" fillId="9" borderId="0" xfId="0" applyFont="1" applyFill="1" applyAlignment="1">
      <alignment horizontal="center" vertical="top" wrapText="1"/>
    </xf>
    <xf numFmtId="0" fontId="1" fillId="9" borderId="1" xfId="0" applyFont="1" applyFill="1" applyBorder="1" applyAlignment="1">
      <alignment horizontal="center" vertical="top" wrapText="1"/>
    </xf>
    <xf numFmtId="0" fontId="0" fillId="8" borderId="0" xfId="0" applyFill="1" applyAlignment="1">
      <alignment horizontal="center" vertical="top" wrapText="1"/>
    </xf>
    <xf numFmtId="0" fontId="0" fillId="8" borderId="1" xfId="0" applyFill="1" applyBorder="1" applyAlignment="1">
      <alignment horizontal="center" vertical="top" wrapText="1"/>
    </xf>
    <xf numFmtId="0" fontId="0" fillId="7" borderId="0" xfId="0" applyFill="1" applyAlignment="1">
      <alignment horizontal="center" vertical="top" wrapText="1"/>
    </xf>
    <xf numFmtId="0" fontId="0" fillId="7" borderId="1" xfId="0" applyFill="1" applyBorder="1" applyAlignment="1">
      <alignment horizontal="center" vertical="top" wrapText="1"/>
    </xf>
    <xf numFmtId="0" fontId="1" fillId="2" borderId="6" xfId="0" applyFont="1" applyFill="1" applyBorder="1"/>
    <xf numFmtId="0" fontId="1" fillId="2" borderId="2" xfId="0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colors>
    <mruColors>
      <color rgb="FFCAED4A"/>
      <color rgb="FF877552"/>
      <color rgb="FF6EEFD2"/>
      <color rgb="FFBA8214"/>
      <color rgb="FFD46F2C"/>
      <color rgb="FFAD5B24"/>
      <color rgb="FF6E3A17"/>
      <color rgb="FFED7D31"/>
      <color rgb="FFCA945E"/>
      <color rgb="FFBF7F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2419985</xdr:colOff>
      <xdr:row>6</xdr:row>
      <xdr:rowOff>26871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AC46501-A14C-4A46-807B-307314804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16175" cy="11692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81369-95F5-4206-9A0E-CDC911677A5F}">
  <dimension ref="A1:A14"/>
  <sheetViews>
    <sheetView workbookViewId="0">
      <selection activeCell="A7" sqref="A7"/>
    </sheetView>
  </sheetViews>
  <sheetFormatPr defaultRowHeight="14.5" x14ac:dyDescent="0.35"/>
  <cols>
    <col min="1" max="1" width="148.453125" customWidth="1"/>
  </cols>
  <sheetData>
    <row r="1" spans="1:1" ht="15.5" x14ac:dyDescent="0.35">
      <c r="A1" s="6" t="s">
        <v>0</v>
      </c>
    </row>
    <row r="2" spans="1:1" ht="46.5" x14ac:dyDescent="0.35">
      <c r="A2" s="7" t="s">
        <v>1</v>
      </c>
    </row>
    <row r="3" spans="1:1" ht="15.5" x14ac:dyDescent="0.35">
      <c r="A3" s="8" t="s">
        <v>2</v>
      </c>
    </row>
    <row r="4" spans="1:1" ht="15.5" x14ac:dyDescent="0.35">
      <c r="A4" s="9" t="s">
        <v>3</v>
      </c>
    </row>
    <row r="5" spans="1:1" ht="15.5" x14ac:dyDescent="0.35">
      <c r="A5" s="9" t="s">
        <v>4</v>
      </c>
    </row>
    <row r="6" spans="1:1" ht="15.5" x14ac:dyDescent="0.35">
      <c r="A6" s="9" t="s">
        <v>5</v>
      </c>
    </row>
    <row r="7" spans="1:1" ht="15.5" x14ac:dyDescent="0.35">
      <c r="A7" s="9" t="s">
        <v>6</v>
      </c>
    </row>
    <row r="8" spans="1:1" ht="15.5" x14ac:dyDescent="0.35">
      <c r="A8" s="9" t="s">
        <v>7</v>
      </c>
    </row>
    <row r="9" spans="1:1" ht="15.5" x14ac:dyDescent="0.35">
      <c r="A9" s="9" t="s">
        <v>8</v>
      </c>
    </row>
    <row r="10" spans="1:1" ht="15.5" x14ac:dyDescent="0.35">
      <c r="A10" s="9" t="s">
        <v>9</v>
      </c>
    </row>
    <row r="11" spans="1:1" ht="15.5" x14ac:dyDescent="0.35">
      <c r="A11" s="9" t="s">
        <v>10</v>
      </c>
    </row>
    <row r="12" spans="1:1" ht="15.5" x14ac:dyDescent="0.35">
      <c r="A12" s="6" t="s">
        <v>11</v>
      </c>
    </row>
    <row r="13" spans="1:1" ht="15.5" x14ac:dyDescent="0.35">
      <c r="A13" s="9" t="s">
        <v>12</v>
      </c>
    </row>
    <row r="14" spans="1:1" ht="15.5" x14ac:dyDescent="0.35">
      <c r="A14" s="9" t="s">
        <v>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68F1F-192D-4B47-9A30-464FB76106D5}">
  <dimension ref="A7:K19"/>
  <sheetViews>
    <sheetView tabSelected="1" workbookViewId="0">
      <selection activeCell="A7" sqref="A7:E7"/>
    </sheetView>
  </sheetViews>
  <sheetFormatPr defaultColWidth="9.1796875" defaultRowHeight="14.5" x14ac:dyDescent="0.35"/>
  <cols>
    <col min="1" max="1" width="63.1796875" style="1" customWidth="1"/>
    <col min="2" max="2" width="16.7265625" style="1" customWidth="1"/>
    <col min="3" max="4" width="11.7265625" style="1" customWidth="1"/>
    <col min="5" max="6" width="10.81640625" style="1" customWidth="1"/>
    <col min="7" max="7" width="11.54296875" style="1" bestFit="1" customWidth="1"/>
    <col min="8" max="9" width="11.54296875" style="1" customWidth="1"/>
    <col min="10" max="10" width="12.7265625" style="2" customWidth="1"/>
    <col min="11" max="11" width="20.81640625" style="1" customWidth="1"/>
    <col min="12" max="16384" width="9.1796875" style="1"/>
  </cols>
  <sheetData>
    <row r="7" spans="1:11" ht="61" customHeight="1" x14ac:dyDescent="0.35">
      <c r="A7" s="28" t="s">
        <v>14</v>
      </c>
      <c r="B7" s="29"/>
      <c r="C7" s="29"/>
      <c r="D7" s="29"/>
      <c r="E7" s="29"/>
      <c r="I7" s="3"/>
      <c r="J7" s="1"/>
    </row>
    <row r="8" spans="1:11" ht="16.5" customHeight="1" x14ac:dyDescent="0.35">
      <c r="A8" s="4"/>
      <c r="J8" s="1"/>
    </row>
    <row r="9" spans="1:11" ht="15" customHeight="1" x14ac:dyDescent="0.35">
      <c r="C9" s="34" t="s">
        <v>15</v>
      </c>
      <c r="D9" s="34"/>
      <c r="E9" s="34"/>
      <c r="F9" s="34"/>
      <c r="G9" s="32">
        <v>2023</v>
      </c>
      <c r="H9" s="32"/>
      <c r="I9" s="32"/>
      <c r="J9" s="32"/>
      <c r="K9" s="30" t="s">
        <v>16</v>
      </c>
    </row>
    <row r="10" spans="1:11" x14ac:dyDescent="0.35">
      <c r="C10" s="35"/>
      <c r="D10" s="35"/>
      <c r="E10" s="35"/>
      <c r="F10" s="35"/>
      <c r="G10" s="33"/>
      <c r="H10" s="33"/>
      <c r="I10" s="33"/>
      <c r="J10" s="33"/>
      <c r="K10" s="31"/>
    </row>
    <row r="11" spans="1:11" s="5" customFormat="1" ht="122.25" customHeight="1" x14ac:dyDescent="0.35">
      <c r="A11" s="11" t="s">
        <v>17</v>
      </c>
      <c r="B11" s="11" t="s">
        <v>18</v>
      </c>
      <c r="C11" s="12" t="s">
        <v>19</v>
      </c>
      <c r="D11" s="13" t="s">
        <v>20</v>
      </c>
      <c r="E11" s="13" t="s">
        <v>21</v>
      </c>
      <c r="F11" s="13" t="s">
        <v>22</v>
      </c>
      <c r="G11" s="14" t="s">
        <v>23</v>
      </c>
      <c r="H11" s="14" t="s">
        <v>24</v>
      </c>
      <c r="I11" s="14" t="s">
        <v>25</v>
      </c>
      <c r="J11" s="14" t="s">
        <v>26</v>
      </c>
      <c r="K11" s="15" t="s">
        <v>27</v>
      </c>
    </row>
    <row r="12" spans="1:11" x14ac:dyDescent="0.35">
      <c r="A12" s="21" t="s">
        <v>28</v>
      </c>
      <c r="B12" s="17" t="s">
        <v>29</v>
      </c>
      <c r="C12" s="10">
        <v>44</v>
      </c>
      <c r="D12" s="22">
        <v>15</v>
      </c>
      <c r="E12" s="16">
        <f t="shared" ref="E12:E19" si="0">IF(OR(ISBLANK(D12),ISBLANK(C12)),"",(ROUND(D12/C12*100,0)))</f>
        <v>34</v>
      </c>
      <c r="F12" s="16">
        <f t="shared" ref="F12:F19" si="1">IF(OR(ISBLANK(D12),ISBLANK(C12)),"",IF(E12+5&gt;E12*1.15,E12+5,ROUND(E12*1.15,0)))</f>
        <v>39</v>
      </c>
      <c r="G12" s="17">
        <v>47</v>
      </c>
      <c r="H12" s="17">
        <v>20</v>
      </c>
      <c r="I12" s="19">
        <f t="shared" ref="I12:I19" si="2">IF(OR(ISBLANK(G12),ISBLANK(H12)),"",ROUND(H12/G12*100,0))</f>
        <v>43</v>
      </c>
      <c r="J12" s="18" t="str">
        <f t="shared" ref="J12:J19" si="3">IF(I12="","",IF(I12&gt;=F12,"Yes","No"))</f>
        <v>Yes</v>
      </c>
      <c r="K12" s="20">
        <f>IF(OR(ISBLANK(G12),ISBLANK(H12)),"",IF(J12="No", "TJ status removed",IF(I12&gt;34,ROUND( I12 *1.15, 0), I12+5)))</f>
        <v>49</v>
      </c>
    </row>
    <row r="13" spans="1:11" x14ac:dyDescent="0.35">
      <c r="A13" s="21" t="s">
        <v>30</v>
      </c>
      <c r="B13" s="17" t="s">
        <v>31</v>
      </c>
      <c r="C13" s="10">
        <v>35</v>
      </c>
      <c r="D13" s="22">
        <v>17</v>
      </c>
      <c r="E13" s="16">
        <f t="shared" si="0"/>
        <v>49</v>
      </c>
      <c r="F13" s="16">
        <f t="shared" si="1"/>
        <v>56</v>
      </c>
      <c r="G13" s="17">
        <v>40</v>
      </c>
      <c r="H13" s="17">
        <v>25</v>
      </c>
      <c r="I13" s="19">
        <f t="shared" si="2"/>
        <v>63</v>
      </c>
      <c r="J13" s="18" t="str">
        <f t="shared" si="3"/>
        <v>Yes</v>
      </c>
      <c r="K13" s="20">
        <f>IF(OR(ISBLANK(G13),ISBLANK(H13)),"",IF(J13="No", "TJ status removed",IF(I13&gt;34,ROUND( I13 *1.15, 0), I13+5)))</f>
        <v>72</v>
      </c>
    </row>
    <row r="14" spans="1:11" x14ac:dyDescent="0.35">
      <c r="A14" s="21" t="s">
        <v>32</v>
      </c>
      <c r="B14" s="17" t="s">
        <v>33</v>
      </c>
      <c r="C14" s="10">
        <v>8</v>
      </c>
      <c r="D14" s="22">
        <v>1</v>
      </c>
      <c r="E14" s="16">
        <f t="shared" si="0"/>
        <v>13</v>
      </c>
      <c r="F14" s="16">
        <f t="shared" si="1"/>
        <v>18</v>
      </c>
      <c r="G14" s="17">
        <v>10</v>
      </c>
      <c r="H14" s="17">
        <v>2</v>
      </c>
      <c r="I14" s="19">
        <f t="shared" si="2"/>
        <v>20</v>
      </c>
      <c r="J14" s="18" t="str">
        <f t="shared" si="3"/>
        <v>Yes</v>
      </c>
      <c r="K14" s="20">
        <f>IF(OR(ISBLANK(G14),ISBLANK(H14)),"",IF(J14="No", "TJ status removed",IF(I14&gt;34,ROUND( I14 *1.15, 0), I14+5)))</f>
        <v>25</v>
      </c>
    </row>
    <row r="15" spans="1:11" ht="15" thickBot="1" x14ac:dyDescent="0.4">
      <c r="A15" s="21" t="s">
        <v>34</v>
      </c>
      <c r="B15" s="17" t="s">
        <v>35</v>
      </c>
      <c r="C15" s="23">
        <v>70</v>
      </c>
      <c r="D15" s="24">
        <v>9</v>
      </c>
      <c r="E15" s="16">
        <f t="shared" si="0"/>
        <v>13</v>
      </c>
      <c r="F15" s="16">
        <f t="shared" si="1"/>
        <v>18</v>
      </c>
      <c r="G15" s="17">
        <v>20</v>
      </c>
      <c r="H15" s="17">
        <v>4</v>
      </c>
      <c r="I15" s="19">
        <f t="shared" si="2"/>
        <v>20</v>
      </c>
      <c r="J15" s="18" t="str">
        <f t="shared" si="3"/>
        <v>Yes</v>
      </c>
      <c r="K15" s="20">
        <f>IF(OR(ISBLANK(G15),ISBLANK(H15)),"",IF(J15="No", "TJ status removed",IF(I15&gt;34,ROUND( I15 *1.15, 0), I15+5)))</f>
        <v>25</v>
      </c>
    </row>
    <row r="16" spans="1:11" x14ac:dyDescent="0.35">
      <c r="A16" s="36" t="s">
        <v>36</v>
      </c>
      <c r="B16" s="25" t="s">
        <v>37</v>
      </c>
      <c r="C16" s="25">
        <v>16</v>
      </c>
      <c r="D16" s="27">
        <v>4</v>
      </c>
      <c r="E16" s="16">
        <f t="shared" si="0"/>
        <v>25</v>
      </c>
      <c r="F16" s="16">
        <f t="shared" si="1"/>
        <v>30</v>
      </c>
      <c r="G16" s="17">
        <v>17</v>
      </c>
      <c r="H16" s="17">
        <v>7</v>
      </c>
      <c r="I16" s="19">
        <f t="shared" si="2"/>
        <v>41</v>
      </c>
      <c r="J16" s="18" t="str">
        <f t="shared" si="3"/>
        <v>Yes</v>
      </c>
      <c r="K16" s="20">
        <f>IF(OR(ISBLANK(G16),ISBLANK(H16)),"",IF(J16="No", "TJ status removed",IF(I16&gt;34,ROUND( I16 *1.15, 0), I16+5)))</f>
        <v>47</v>
      </c>
    </row>
    <row r="17" spans="1:11" x14ac:dyDescent="0.35">
      <c r="A17" s="37" t="s">
        <v>38</v>
      </c>
      <c r="B17" s="26" t="s">
        <v>39</v>
      </c>
      <c r="C17" s="26">
        <v>61</v>
      </c>
      <c r="D17" s="22">
        <v>13</v>
      </c>
      <c r="E17" s="16">
        <f t="shared" si="0"/>
        <v>21</v>
      </c>
      <c r="F17" s="16">
        <f t="shared" si="1"/>
        <v>26</v>
      </c>
      <c r="G17" s="17">
        <v>53</v>
      </c>
      <c r="H17" s="17">
        <v>20</v>
      </c>
      <c r="I17" s="19">
        <f t="shared" si="2"/>
        <v>38</v>
      </c>
      <c r="J17" s="18" t="str">
        <f t="shared" si="3"/>
        <v>Yes</v>
      </c>
      <c r="K17" s="20">
        <f>IF(OR(ISBLANK(G17),ISBLANK(H17)),"",IF(J17="No", "TJ status removed",IF(I17&gt;34,ROUND( I17 *1.15, 0), I17+5)))</f>
        <v>44</v>
      </c>
    </row>
    <row r="18" spans="1:11" x14ac:dyDescent="0.35">
      <c r="A18" s="37" t="s">
        <v>40</v>
      </c>
      <c r="B18" s="26" t="s">
        <v>41</v>
      </c>
      <c r="C18" s="26">
        <v>49</v>
      </c>
      <c r="D18" s="22">
        <v>11</v>
      </c>
      <c r="E18" s="16">
        <f t="shared" si="0"/>
        <v>22</v>
      </c>
      <c r="F18" s="16">
        <f t="shared" si="1"/>
        <v>27</v>
      </c>
      <c r="G18" s="17">
        <v>37</v>
      </c>
      <c r="H18" s="17">
        <v>13</v>
      </c>
      <c r="I18" s="19">
        <f t="shared" si="2"/>
        <v>35</v>
      </c>
      <c r="J18" s="18" t="str">
        <f t="shared" si="3"/>
        <v>Yes</v>
      </c>
      <c r="K18" s="20">
        <f>IF(OR(ISBLANK(G18),ISBLANK(H18)),"",IF(J18="No", "TJ status removed",IF(I18&gt;34,ROUND( I18 *1.15, 0), I18+5)))</f>
        <v>40</v>
      </c>
    </row>
    <row r="19" spans="1:11" x14ac:dyDescent="0.35">
      <c r="A19" s="37" t="s">
        <v>42</v>
      </c>
      <c r="B19" s="26" t="s">
        <v>43</v>
      </c>
      <c r="C19" s="26">
        <v>25</v>
      </c>
      <c r="D19" s="22">
        <v>5</v>
      </c>
      <c r="E19" s="16">
        <f t="shared" si="0"/>
        <v>20</v>
      </c>
      <c r="F19" s="16">
        <f t="shared" si="1"/>
        <v>25</v>
      </c>
      <c r="G19" s="17">
        <v>28</v>
      </c>
      <c r="H19" s="17">
        <v>13</v>
      </c>
      <c r="I19" s="19">
        <f t="shared" si="2"/>
        <v>46</v>
      </c>
      <c r="J19" s="18" t="str">
        <f t="shared" si="3"/>
        <v>Yes</v>
      </c>
      <c r="K19" s="20">
        <f>IF(OR(ISBLANK(G19),ISBLANK(H19)),"",IF(J19="No", "TJ status removed",IF(I19&gt;34,ROUND( I19 *1.15, 0), I19+5)))</f>
        <v>53</v>
      </c>
    </row>
  </sheetData>
  <mergeCells count="4">
    <mergeCell ref="A7:E7"/>
    <mergeCell ref="K9:K10"/>
    <mergeCell ref="G9:J10"/>
    <mergeCell ref="C9:F10"/>
  </mergeCells>
  <pageMargins left="0.7" right="0.7" top="0.75" bottom="0.75" header="0.3" footer="0.3"/>
  <pageSetup orientation="landscape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439925E195014BAF80F95C81E4219D" ma:contentTypeVersion="18" ma:contentTypeDescription="Crée un document." ma:contentTypeScope="" ma:versionID="3f0a06d639072bf0924cb18366889c2c">
  <xsd:schema xmlns:xsd="http://www.w3.org/2001/XMLSchema" xmlns:xs="http://www.w3.org/2001/XMLSchema" xmlns:p="http://schemas.microsoft.com/office/2006/metadata/properties" xmlns:ns2="2fef3ab0-6769-4c63-9cbb-5cad2b47ffc7" xmlns:ns3="0cd0dc07-bfd0-4d53-886b-21171237a53d" targetNamespace="http://schemas.microsoft.com/office/2006/metadata/properties" ma:root="true" ma:fieldsID="79dcc79602e635bf15cb2ff663718297" ns2:_="" ns3:_="">
    <xsd:import namespace="2fef3ab0-6769-4c63-9cbb-5cad2b47ffc7"/>
    <xsd:import namespace="0cd0dc07-bfd0-4d53-886b-21171237a53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ef3ab0-6769-4c63-9cbb-5cad2b47ffc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39c2e30-c128-4a6f-981a-c0710ab90405}" ma:internalName="TaxCatchAll" ma:showField="CatchAllData" ma:web="2fef3ab0-6769-4c63-9cbb-5cad2b47ff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d0dc07-bfd0-4d53-886b-21171237a5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9748fa32-2c86-4eb4-8a30-862adc17a0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fef3ab0-6769-4c63-9cbb-5cad2b47ffc7">
      <UserInfo>
        <DisplayName>Johan Rooryck</DisplayName>
        <AccountId>48</AccountId>
        <AccountType/>
      </UserInfo>
      <UserInfo>
        <DisplayName>Maria Karatzia</DisplayName>
        <AccountId>104</AccountId>
        <AccountType/>
      </UserInfo>
    </SharedWithUsers>
    <TaxCatchAll xmlns="2fef3ab0-6769-4c63-9cbb-5cad2b47ffc7" xsi:nil="true"/>
    <lcf76f155ced4ddcb4097134ff3c332f xmlns="0cd0dc07-bfd0-4d53-886b-21171237a53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68FC082-F2BD-43AD-88A0-890499378A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ef3ab0-6769-4c63-9cbb-5cad2b47ffc7"/>
    <ds:schemaRef ds:uri="0cd0dc07-bfd0-4d53-886b-21171237a5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A5914BB-9D3C-4D70-82D7-6047EA062F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179FFA5-28B2-42B7-9E66-F07E2FE9850E}">
  <ds:schemaRefs>
    <ds:schemaRef ds:uri="http://schemas.microsoft.com/office/2006/metadata/properties"/>
    <ds:schemaRef ds:uri="http://schemas.microsoft.com/office/infopath/2007/PartnerControls"/>
    <ds:schemaRef ds:uri="2fef3ab0-6769-4c63-9cbb-5cad2b47ffc7"/>
    <ds:schemaRef ds:uri="0cd0dc07-bfd0-4d53-886b-21171237a53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Karger 2023 TJ report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Nora Papp-Le Roy</dc:creator>
  <cp:keywords/>
  <dc:description/>
  <cp:lastModifiedBy>Beth Bayley</cp:lastModifiedBy>
  <cp:revision/>
  <dcterms:created xsi:type="dcterms:W3CDTF">2021-04-30T10:02:50Z</dcterms:created>
  <dcterms:modified xsi:type="dcterms:W3CDTF">2024-04-11T10:21:13Z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0x010100B2439925E195014BAF80F95C81E4219D</vt:lpwstr>
  </property>
  <property fmtid="{D5CDD505-2E9C-101B-9397-08002B2CF9AE}" pid="3" name="MediaServiceImageTags">
    <vt:lpwstr/>
  </property>
</Properties>
</file>